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2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<sst xmlns="http://schemas.openxmlformats.org/spreadsheetml/2006/main" count="158" uniqueCount="72">
  <si>
    <t xml:space="preserve">Type</t>
  </si>
  <si>
    <t xml:space="preserve">RTN</t>
  </si>
  <si>
    <t xml:space="preserve">Time</t>
  </si>
  <si>
    <t xml:space="preserve">Class</t>
  </si>
  <si>
    <t xml:space="preserve">Cycle Time</t>
  </si>
  <si>
    <t xml:space="preserve">Wasted</t>
  </si>
  <si>
    <t xml:space="preserve">PCT</t>
  </si>
  <si>
    <t xml:space="preserve">BUS</t>
  </si>
  <si>
    <t xml:space="preserve">BUS ← Src</t>
  </si>
  <si>
    <t xml:space="preserve">LOAD/Store</t>
  </si>
  <si>
    <t xml:space="preserve">REG</t>
  </si>
  <si>
    <t xml:space="preserve">REG ← Src</t>
  </si>
  <si>
    <t xml:space="preserve">JMP</t>
  </si>
  <si>
    <t xml:space="preserve">MEM</t>
  </si>
  <si>
    <t xml:space="preserve">Memory Access</t>
  </si>
  <si>
    <t xml:space="preserve">JMP *</t>
  </si>
  <si>
    <t xml:space="preserve">ALU</t>
  </si>
  <si>
    <t xml:space="preserve">ALU Operation</t>
  </si>
  <si>
    <t xml:space="preserve">CU</t>
  </si>
  <si>
    <t xml:space="preserve">Decode</t>
  </si>
  <si>
    <t xml:space="preserve">ADDI</t>
  </si>
  <si>
    <t xml:space="preserve"> </t>
  </si>
  <si>
    <t xml:space="preserve">INDIRECT</t>
  </si>
  <si>
    <t xml:space="preserve">Fetch</t>
  </si>
  <si>
    <t xml:space="preserve">BUS← PC</t>
  </si>
  <si>
    <t xml:space="preserve">Cycle time </t>
  </si>
  <si>
    <t xml:space="preserve">ps</t>
  </si>
  <si>
    <t xml:space="preserve">MAR← BUS</t>
  </si>
  <si>
    <t xml:space="preserve">Clock Speed</t>
  </si>
  <si>
    <t xml:space="preserve">cycles/ps</t>
  </si>
  <si>
    <t xml:space="preserve">MDR&lt;-M[MAR]</t>
  </si>
  <si>
    <t xml:space="preserve">ps/sec</t>
  </si>
  <si>
    <t xml:space="preserve">BUS← MDR</t>
  </si>
  <si>
    <t xml:space="preserve">cycle/sec</t>
  </si>
  <si>
    <t xml:space="preserve">hz</t>
  </si>
  <si>
    <t xml:space="preserve">IR← BUS</t>
  </si>
  <si>
    <t xml:space="preserve">GHZ/hz</t>
  </si>
  <si>
    <t xml:space="preserve">DECODE</t>
  </si>
  <si>
    <t xml:space="preserve">GHz</t>
  </si>
  <si>
    <t xml:space="preserve">Total</t>
  </si>
  <si>
    <t xml:space="preserve">BUS← IR</t>
  </si>
  <si>
    <t xml:space="preserve">PC← BUS</t>
  </si>
  <si>
    <t xml:space="preserve">Instruction</t>
  </si>
  <si>
    <t xml:space="preserve">Calls</t>
  </si>
  <si>
    <t xml:space="preserve">Class Total</t>
  </si>
  <si>
    <t xml:space="preserve">Class Percent</t>
  </si>
  <si>
    <t xml:space="preserve">Load</t>
  </si>
  <si>
    <t xml:space="preserve">JMP*</t>
  </si>
  <si>
    <t xml:space="preserve">Store</t>
  </si>
  <si>
    <t xml:space="preserve">TYPE</t>
  </si>
  <si>
    <t xml:space="preserve">add</t>
  </si>
  <si>
    <t xml:space="preserve">Test ACC</t>
  </si>
  <si>
    <t xml:space="preserve">subtract</t>
  </si>
  <si>
    <t xml:space="preserve">BUS ← IR</t>
  </si>
  <si>
    <t xml:space="preserve">multiply</t>
  </si>
  <si>
    <t xml:space="preserve">PC ← BUS</t>
  </si>
  <si>
    <t xml:space="preserve">divide</t>
  </si>
  <si>
    <t xml:space="preserve">jmp </t>
  </si>
  <si>
    <t xml:space="preserve">jmpz</t>
  </si>
  <si>
    <t xml:space="preserve">jmpn</t>
  </si>
  <si>
    <t xml:space="preserve">addi</t>
  </si>
  <si>
    <t xml:space="preserve">loadi</t>
  </si>
  <si>
    <t xml:space="preserve">storei</t>
  </si>
  <si>
    <t xml:space="preserve">PC← ALU</t>
  </si>
  <si>
    <t xml:space="preserve">TIME</t>
  </si>
  <si>
    <t xml:space="preserve">MAR ← BUS</t>
  </si>
  <si>
    <t xml:space="preserve">MDR← M[mar]</t>
  </si>
  <si>
    <t xml:space="preserve">ACC← ALU</t>
  </si>
  <si>
    <t xml:space="preserve">Load/Store</t>
  </si>
  <si>
    <t xml:space="preserve">ACC← BUS</t>
  </si>
  <si>
    <t xml:space="preserve">Indirect</t>
  </si>
  <si>
    <t xml:space="preserve">MAR ← MDR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</si>
</sst>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%"/>
    <numFmt numFmtId="166" formatCode="0.00E+00"/>
    <numFmt numFmtId="167" formatCode="#,##0"/>
    <numFmt numFmtId="168" formatCode="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6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I10" activeCellId="0" sqref="I10"/>
    </sheetView>
  </sheetViews>
  <sheetFormatPr defaultRowHeight="12.8"/>
  <cols>
    <col collapsed="false" hidden="false" max="2" min="1" style="0" width="14.75"/>
    <col collapsed="false" hidden="false" max="5" min="3" style="0" width="11.5204081632653"/>
    <col collapsed="false" hidden="false" max="6" min="6" style="0" width="13.984693877551"/>
    <col collapsed="false" hidden="false" max="1025" min="7" style="0" width="11.5204081632653"/>
  </cols>
  <sheetData>
    <row r="2" customFormat="false" ht="12.8" hidden="false" customHeight="false" outlineLevel="0" collapsed="false">
      <c r="A2" s="1" t="s">
        <v>0</v>
      </c>
      <c r="B2" s="1" t="s">
        <v>1</v>
      </c>
      <c r="C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customFormat="false" ht="12.8" hidden="false" customHeight="false" outlineLevel="0" collapsed="false">
      <c r="A3" s="0" t="s">
        <v>7</v>
      </c>
      <c r="B3" s="0" t="s">
        <v>8</v>
      </c>
      <c r="C3" s="0" t="n">
        <v>10</v>
      </c>
      <c r="E3" s="0" t="s">
        <v>9</v>
      </c>
      <c r="F3" s="0" t="n">
        <f aca="false">C18+C57</f>
        <v>305</v>
      </c>
      <c r="G3" s="0" t="n">
        <f aca="false">$F$12-F3</f>
        <v>110</v>
      </c>
      <c r="H3" s="2" t="n">
        <f aca="false">I26</f>
        <v>0.390823659480376</v>
      </c>
      <c r="I3" s="0" t="n">
        <f aca="false">G3*H3</f>
        <v>42.9906025428414</v>
      </c>
    </row>
    <row r="4" customFormat="false" ht="12.8" hidden="false" customHeight="false" outlineLevel="0" collapsed="false">
      <c r="A4" s="0" t="s">
        <v>10</v>
      </c>
      <c r="B4" s="0" t="s">
        <v>11</v>
      </c>
      <c r="C4" s="0" t="n">
        <v>20</v>
      </c>
      <c r="E4" s="0" t="s">
        <v>12</v>
      </c>
      <c r="F4" s="0" t="n">
        <f aca="false">C18+C24</f>
        <v>185</v>
      </c>
      <c r="G4" s="0" t="n">
        <f aca="false">$F$12-F4</f>
        <v>230</v>
      </c>
    </row>
    <row r="5" customFormat="false" ht="12.8" hidden="false" customHeight="false" outlineLevel="0" collapsed="false">
      <c r="A5" s="0" t="s">
        <v>13</v>
      </c>
      <c r="B5" s="0" t="s">
        <v>14</v>
      </c>
      <c r="C5" s="0" t="n">
        <v>90</v>
      </c>
      <c r="E5" s="0" t="s">
        <v>15</v>
      </c>
      <c r="F5" s="0" t="n">
        <f aca="false">C18+C31</f>
        <v>190</v>
      </c>
      <c r="G5" s="0" t="n">
        <f aca="false">$F$12-F5</f>
        <v>225</v>
      </c>
      <c r="H5" s="2" t="n">
        <f aca="false">I33</f>
        <v>0.171152783093082</v>
      </c>
      <c r="I5" s="0" t="n">
        <f aca="false">G5*H5</f>
        <v>38.5093761959434</v>
      </c>
    </row>
    <row r="6" customFormat="false" ht="12.8" hidden="false" customHeight="false" outlineLevel="0" collapsed="false">
      <c r="A6" s="0" t="s">
        <v>16</v>
      </c>
      <c r="B6" s="0" t="s">
        <v>17</v>
      </c>
      <c r="C6" s="0" t="n">
        <v>70</v>
      </c>
      <c r="E6" s="0" t="s">
        <v>16</v>
      </c>
      <c r="F6" s="0" t="n">
        <f aca="false">C18+C48</f>
        <v>375</v>
      </c>
      <c r="G6" s="0" t="n">
        <f aca="false">$F$12-F6</f>
        <v>40</v>
      </c>
      <c r="H6" s="2" t="n">
        <f aca="false">I30</f>
        <v>0.12544117021729</v>
      </c>
      <c r="I6" s="0" t="n">
        <f aca="false">G6*H6</f>
        <v>5.01764680869159</v>
      </c>
    </row>
    <row r="7" customFormat="false" ht="12.8" hidden="false" customHeight="false" outlineLevel="0" collapsed="false">
      <c r="A7" s="0" t="s">
        <v>18</v>
      </c>
      <c r="B7" s="0" t="s">
        <v>19</v>
      </c>
      <c r="C7" s="0" t="n">
        <v>5</v>
      </c>
      <c r="E7" s="0" t="s">
        <v>20</v>
      </c>
      <c r="F7" s="0" t="n">
        <f aca="false">C18+C38</f>
        <v>255</v>
      </c>
      <c r="G7" s="0" t="n">
        <f aca="false">$F$12-F7</f>
        <v>160</v>
      </c>
      <c r="H7" s="2" t="n">
        <f aca="false">I34</f>
        <v>0.123272526257601</v>
      </c>
      <c r="I7" s="0" t="n">
        <f aca="false">G7*H7</f>
        <v>19.7236042012161</v>
      </c>
    </row>
    <row r="8" customFormat="false" ht="12.8" hidden="false" customHeight="false" outlineLevel="0" collapsed="false">
      <c r="B8" s="0" t="s">
        <v>21</v>
      </c>
      <c r="E8" s="0" t="s">
        <v>22</v>
      </c>
      <c r="F8" s="0" t="n">
        <f aca="false">C18+C68</f>
        <v>415</v>
      </c>
      <c r="G8" s="0" t="n">
        <f aca="false">$F$12-F8</f>
        <v>0</v>
      </c>
      <c r="H8" s="2" t="n">
        <f aca="false">I36</f>
        <v>0.189309860951652</v>
      </c>
      <c r="I8" s="0" t="n">
        <f aca="false">G8*H8</f>
        <v>0</v>
      </c>
    </row>
    <row r="9" customFormat="false" ht="12.8" hidden="false" customHeight="false" outlineLevel="0" collapsed="false">
      <c r="I9" s="0" t="n">
        <f aca="false">SUM(I3:I8)</f>
        <v>106.241229748692</v>
      </c>
    </row>
    <row r="10" customFormat="false" ht="12.8" hidden="false" customHeight="false" outlineLevel="0" collapsed="false">
      <c r="A10" s="1" t="s">
        <v>23</v>
      </c>
    </row>
    <row r="11" customFormat="false" ht="12.8" hidden="false" customHeight="false" outlineLevel="0" collapsed="false">
      <c r="A11" s="1" t="s">
        <v>1</v>
      </c>
      <c r="B11" s="1" t="s">
        <v>0</v>
      </c>
      <c r="C11" s="1" t="s">
        <v>2</v>
      </c>
    </row>
    <row r="12" customFormat="false" ht="12.8" hidden="false" customHeight="false" outlineLevel="0" collapsed="false">
      <c r="A12" s="0" t="s">
        <v>24</v>
      </c>
      <c r="B12" s="0" t="s">
        <v>7</v>
      </c>
      <c r="C12" s="0" t="n">
        <f aca="false">VLOOKUP(B12,$A$3:$C$7,3,0)</f>
        <v>10</v>
      </c>
      <c r="E12" s="0" t="s">
        <v>25</v>
      </c>
      <c r="F12" s="0" t="n">
        <f aca="false">MAX(F3:F8)</f>
        <v>415</v>
      </c>
      <c r="G12" s="0" t="s">
        <v>26</v>
      </c>
    </row>
    <row r="13" customFormat="false" ht="12.8" hidden="false" customHeight="false" outlineLevel="0" collapsed="false">
      <c r="A13" s="0" t="s">
        <v>27</v>
      </c>
      <c r="B13" s="0" t="s">
        <v>10</v>
      </c>
      <c r="C13" s="0" t="n">
        <f aca="false">VLOOKUP(B13,$A$3:$C$7,3,0)</f>
        <v>20</v>
      </c>
      <c r="D13" s="0" t="s">
        <v>21</v>
      </c>
      <c r="E13" s="0" t="s">
        <v>28</v>
      </c>
      <c r="F13" s="0" t="n">
        <f aca="false">1/F12</f>
        <v>0.00240963855421687</v>
      </c>
      <c r="G13" s="0" t="s">
        <v>29</v>
      </c>
    </row>
    <row r="14" customFormat="false" ht="12.8" hidden="false" customHeight="false" outlineLevel="0" collapsed="false">
      <c r="A14" s="0" t="s">
        <v>30</v>
      </c>
      <c r="B14" s="0" t="s">
        <v>13</v>
      </c>
      <c r="C14" s="0" t="n">
        <f aca="false">VLOOKUP(B14,$A$3:$C$7,3,0)</f>
        <v>90</v>
      </c>
      <c r="D14" s="0" t="n">
        <v>1</v>
      </c>
      <c r="F14" s="3" t="n">
        <v>1000000000000</v>
      </c>
      <c r="G14" s="0" t="s">
        <v>31</v>
      </c>
    </row>
    <row r="15" customFormat="false" ht="12.8" hidden="false" customHeight="false" outlineLevel="0" collapsed="false">
      <c r="A15" s="0" t="s">
        <v>32</v>
      </c>
      <c r="B15" s="0" t="s">
        <v>7</v>
      </c>
      <c r="C15" s="0" t="n">
        <f aca="false">VLOOKUP(B15,$A$3:$C$7,3,0)</f>
        <v>10</v>
      </c>
      <c r="F15" s="4" t="n">
        <f aca="false">F13*F14</f>
        <v>2409638554.21687</v>
      </c>
      <c r="G15" s="0" t="s">
        <v>33</v>
      </c>
      <c r="H15" s="0" t="s">
        <v>34</v>
      </c>
    </row>
    <row r="16" customFormat="false" ht="12.8" hidden="false" customHeight="false" outlineLevel="0" collapsed="false">
      <c r="A16" s="0" t="s">
        <v>35</v>
      </c>
      <c r="B16" s="0" t="s">
        <v>10</v>
      </c>
      <c r="C16" s="0" t="n">
        <f aca="false">VLOOKUP(B16,$A$3:$C$7,3,0)</f>
        <v>20</v>
      </c>
      <c r="F16" s="3" t="n">
        <f aca="false">1/1000000000</f>
        <v>1E-009</v>
      </c>
      <c r="G16" s="0" t="s">
        <v>36</v>
      </c>
    </row>
    <row r="17" customFormat="false" ht="12.8" hidden="false" customHeight="false" outlineLevel="0" collapsed="false">
      <c r="A17" s="0" t="s">
        <v>37</v>
      </c>
      <c r="B17" s="0" t="s">
        <v>18</v>
      </c>
      <c r="C17" s="0" t="n">
        <f aca="false">VLOOKUP(B17,$A$3:$C$7,3,0)</f>
        <v>5</v>
      </c>
      <c r="D17" s="0" t="n">
        <v>1</v>
      </c>
      <c r="F17" s="5" t="n">
        <f aca="false">F15*F16</f>
        <v>2.40963855421687</v>
      </c>
      <c r="G17" s="0" t="s">
        <v>38</v>
      </c>
    </row>
    <row r="18" customFormat="false" ht="12.8" hidden="false" customHeight="false" outlineLevel="0" collapsed="false">
      <c r="B18" s="1" t="s">
        <v>39</v>
      </c>
      <c r="C18" s="0" t="n">
        <f aca="false">SUM(C12:C17)</f>
        <v>155</v>
      </c>
      <c r="D18" s="0" t="n">
        <f aca="false">SUM(D13:D17)</f>
        <v>2</v>
      </c>
    </row>
    <row r="20" customFormat="false" ht="12.8" hidden="false" customHeight="false" outlineLevel="0" collapsed="false">
      <c r="A20" s="1" t="s">
        <v>12</v>
      </c>
      <c r="B20" s="1"/>
      <c r="C20" s="1"/>
    </row>
    <row r="21" customFormat="false" ht="12.8" hidden="false" customHeight="false" outlineLevel="0" collapsed="false">
      <c r="A21" s="1" t="s">
        <v>1</v>
      </c>
      <c r="B21" s="1" t="s">
        <v>0</v>
      </c>
      <c r="C21" s="1" t="s">
        <v>2</v>
      </c>
    </row>
    <row r="22" customFormat="false" ht="12.8" hidden="false" customHeight="false" outlineLevel="0" collapsed="false">
      <c r="A22" s="0" t="s">
        <v>40</v>
      </c>
      <c r="B22" s="0" t="s">
        <v>7</v>
      </c>
      <c r="C22" s="0" t="n">
        <f aca="false">VLOOKUP(B22,$A$3:$C$7,3,0)</f>
        <v>10</v>
      </c>
    </row>
    <row r="23" customFormat="false" ht="12.8" hidden="false" customHeight="false" outlineLevel="0" collapsed="false">
      <c r="A23" s="0" t="s">
        <v>41</v>
      </c>
      <c r="B23" s="0" t="s">
        <v>10</v>
      </c>
      <c r="C23" s="0" t="n">
        <f aca="false">VLOOKUP(B23,$A$3:$C$7,3,0)</f>
        <v>20</v>
      </c>
    </row>
    <row r="24" customFormat="false" ht="12.8" hidden="false" customHeight="false" outlineLevel="0" collapsed="false">
      <c r="B24" s="0" t="s">
        <v>39</v>
      </c>
      <c r="C24" s="0" t="n">
        <f aca="false">SUM(C22:C23)</f>
        <v>30</v>
      </c>
      <c r="D24" s="0" t="n">
        <v>1</v>
      </c>
      <c r="F24" s="1" t="s">
        <v>42</v>
      </c>
      <c r="G24" s="1" t="s">
        <v>43</v>
      </c>
      <c r="H24" s="1" t="s">
        <v>44</v>
      </c>
      <c r="I24" s="1" t="s">
        <v>45</v>
      </c>
    </row>
    <row r="25" customFormat="false" ht="12.8" hidden="false" customHeight="false" outlineLevel="0" collapsed="false">
      <c r="D25" s="0" t="n">
        <f aca="false">1</f>
        <v>1</v>
      </c>
      <c r="F25" s="0" t="s">
        <v>46</v>
      </c>
      <c r="G25" s="0" t="n">
        <v>4963</v>
      </c>
      <c r="H25" s="1" t="s">
        <v>21</v>
      </c>
    </row>
    <row r="26" customFormat="false" ht="12.8" hidden="false" customHeight="false" outlineLevel="0" collapsed="false">
      <c r="A26" s="1" t="s">
        <v>47</v>
      </c>
      <c r="B26" s="1"/>
      <c r="C26" s="1"/>
      <c r="F26" s="0" t="s">
        <v>48</v>
      </c>
      <c r="G26" s="0" t="n">
        <v>4228</v>
      </c>
      <c r="H26" s="0" t="n">
        <f aca="false">G26+G25</f>
        <v>9191</v>
      </c>
      <c r="I26" s="2" t="n">
        <f aca="false">H26/H37</f>
        <v>0.390823659480376</v>
      </c>
    </row>
    <row r="27" customFormat="false" ht="12.8" hidden="false" customHeight="false" outlineLevel="0" collapsed="false">
      <c r="A27" s="1" t="s">
        <v>1</v>
      </c>
      <c r="B27" s="1" t="s">
        <v>49</v>
      </c>
      <c r="C27" s="1" t="s">
        <v>2</v>
      </c>
      <c r="F27" s="0" t="s">
        <v>50</v>
      </c>
      <c r="G27" s="0" t="n">
        <v>50</v>
      </c>
      <c r="I27" s="2"/>
    </row>
    <row r="28" customFormat="false" ht="12.8" hidden="false" customHeight="false" outlineLevel="0" collapsed="false">
      <c r="A28" s="0" t="s">
        <v>51</v>
      </c>
      <c r="B28" s="0" t="s">
        <v>18</v>
      </c>
      <c r="C28" s="0" t="n">
        <f aca="false">VLOOKUP(B28,$A$3:$C$7,3,0)</f>
        <v>5</v>
      </c>
      <c r="F28" s="0" t="s">
        <v>52</v>
      </c>
      <c r="G28" s="0" t="n">
        <v>2701</v>
      </c>
      <c r="I28" s="2"/>
    </row>
    <row r="29" customFormat="false" ht="12.8" hidden="false" customHeight="false" outlineLevel="0" collapsed="false">
      <c r="A29" s="0" t="s">
        <v>53</v>
      </c>
      <c r="B29" s="0" t="s">
        <v>7</v>
      </c>
      <c r="C29" s="0" t="n">
        <f aca="false">VLOOKUP(B29,$A$3:$C$7,3,0)</f>
        <v>10</v>
      </c>
      <c r="D29" s="0" t="s">
        <v>21</v>
      </c>
      <c r="F29" s="0" t="s">
        <v>54</v>
      </c>
      <c r="G29" s="0" t="n">
        <v>149</v>
      </c>
      <c r="I29" s="2"/>
    </row>
    <row r="30" customFormat="false" ht="12.8" hidden="false" customHeight="false" outlineLevel="0" collapsed="false">
      <c r="A30" s="0" t="s">
        <v>55</v>
      </c>
      <c r="B30" s="0" t="s">
        <v>10</v>
      </c>
      <c r="C30" s="0" t="n">
        <f aca="false">VLOOKUP(B30,$A$3:$C$7,3,0)</f>
        <v>20</v>
      </c>
      <c r="D30" s="0" t="s">
        <v>21</v>
      </c>
      <c r="F30" s="0" t="s">
        <v>56</v>
      </c>
      <c r="G30" s="0" t="n">
        <v>50</v>
      </c>
      <c r="H30" s="0" t="n">
        <f aca="false">SUM(G27:G30)</f>
        <v>2950</v>
      </c>
      <c r="I30" s="2" t="n">
        <f aca="false">H30/H37</f>
        <v>0.12544117021729</v>
      </c>
    </row>
    <row r="31" customFormat="false" ht="12.8" hidden="false" customHeight="false" outlineLevel="0" collapsed="false">
      <c r="B31" s="1" t="s">
        <v>39</v>
      </c>
      <c r="C31" s="0" t="n">
        <f aca="false">SUM(C28:C30)</f>
        <v>35</v>
      </c>
      <c r="D31" s="0" t="n">
        <v>1</v>
      </c>
      <c r="F31" s="0" t="s">
        <v>57</v>
      </c>
      <c r="G31" s="0" t="n">
        <v>1374</v>
      </c>
      <c r="I31" s="2"/>
    </row>
    <row r="32" customFormat="false" ht="12.8" hidden="false" customHeight="false" outlineLevel="0" collapsed="false">
      <c r="D32" s="0" t="n">
        <f aca="false">SUM(D28:D31)</f>
        <v>1</v>
      </c>
      <c r="F32" s="0" t="s">
        <v>58</v>
      </c>
      <c r="G32" s="0" t="n">
        <v>1426</v>
      </c>
      <c r="I32" s="2"/>
    </row>
    <row r="33" customFormat="false" ht="12.8" hidden="false" customHeight="false" outlineLevel="0" collapsed="false">
      <c r="A33" s="0" t="s">
        <v>20</v>
      </c>
      <c r="F33" s="0" t="s">
        <v>59</v>
      </c>
      <c r="G33" s="0" t="n">
        <v>1225</v>
      </c>
      <c r="H33" s="0" t="n">
        <f aca="false">SUM(G31:G33)</f>
        <v>4025</v>
      </c>
      <c r="I33" s="2" t="n">
        <f aca="false">H33/H37</f>
        <v>0.171152783093082</v>
      </c>
    </row>
    <row r="34" customFormat="false" ht="12.8" hidden="false" customHeight="false" outlineLevel="0" collapsed="false">
      <c r="A34" s="1" t="s">
        <v>1</v>
      </c>
      <c r="B34" s="1" t="s">
        <v>49</v>
      </c>
      <c r="C34" s="1" t="s">
        <v>2</v>
      </c>
      <c r="F34" s="0" t="s">
        <v>60</v>
      </c>
      <c r="G34" s="0" t="n">
        <v>2899</v>
      </c>
      <c r="H34" s="0" t="n">
        <f aca="false">G34</f>
        <v>2899</v>
      </c>
      <c r="I34" s="2" t="n">
        <f aca="false">H34/H37</f>
        <v>0.123272526257601</v>
      </c>
    </row>
    <row r="35" customFormat="false" ht="12.8" hidden="false" customHeight="false" outlineLevel="0" collapsed="false">
      <c r="A35" s="0" t="s">
        <v>40</v>
      </c>
      <c r="B35" s="0" t="s">
        <v>7</v>
      </c>
      <c r="C35" s="0" t="n">
        <f aca="false">VLOOKUP(B35,$A$3:$C$7,3,0)</f>
        <v>10</v>
      </c>
      <c r="F35" s="0" t="s">
        <v>61</v>
      </c>
      <c r="G35" s="0" t="n">
        <v>3134</v>
      </c>
      <c r="I35" s="2"/>
    </row>
    <row r="36" customFormat="false" ht="12.8" hidden="false" customHeight="false" outlineLevel="0" collapsed="false">
      <c r="A36" s="0" t="s">
        <v>16</v>
      </c>
      <c r="B36" s="0" t="s">
        <v>16</v>
      </c>
      <c r="C36" s="0" t="n">
        <f aca="false">VLOOKUP(B36,$A$3:$C$7,3,0)</f>
        <v>70</v>
      </c>
      <c r="D36" s="0" t="s">
        <v>21</v>
      </c>
      <c r="F36" s="0" t="s">
        <v>62</v>
      </c>
      <c r="G36" s="0" t="n">
        <v>1318</v>
      </c>
      <c r="H36" s="0" t="n">
        <f aca="false">SUM(G35:G36)</f>
        <v>4452</v>
      </c>
      <c r="I36" s="2" t="n">
        <f aca="false">H36/H37</f>
        <v>0.189309860951652</v>
      </c>
    </row>
    <row r="37" customFormat="false" ht="12.8" hidden="false" customHeight="false" outlineLevel="0" collapsed="false">
      <c r="A37" s="0" t="s">
        <v>63</v>
      </c>
      <c r="B37" s="0" t="s">
        <v>10</v>
      </c>
      <c r="C37" s="0" t="n">
        <f aca="false">VLOOKUP(B37,$A$3:$C$7,3,0)</f>
        <v>20</v>
      </c>
      <c r="D37" s="0" t="n">
        <v>1</v>
      </c>
      <c r="H37" s="0" t="n">
        <f aca="false">SUM(H26:H36)</f>
        <v>23517</v>
      </c>
    </row>
    <row r="38" customFormat="false" ht="12.8" hidden="false" customHeight="false" outlineLevel="0" collapsed="false">
      <c r="B38" s="0" t="s">
        <v>39</v>
      </c>
      <c r="C38" s="0" t="n">
        <f aca="false">SUM(C35:C37)</f>
        <v>100</v>
      </c>
      <c r="D38" s="0" t="n">
        <f aca="false">SUM(D35:D37)</f>
        <v>1</v>
      </c>
    </row>
    <row r="40" customFormat="false" ht="12.8" hidden="false" customHeight="false" outlineLevel="0" collapsed="false">
      <c r="A40" s="1" t="s">
        <v>16</v>
      </c>
      <c r="B40" s="1"/>
      <c r="C40" s="1"/>
    </row>
    <row r="41" customFormat="false" ht="12.8" hidden="false" customHeight="false" outlineLevel="0" collapsed="false">
      <c r="A41" s="1" t="s">
        <v>1</v>
      </c>
      <c r="B41" s="1" t="s">
        <v>49</v>
      </c>
      <c r="C41" s="1" t="s">
        <v>64</v>
      </c>
    </row>
    <row r="42" customFormat="false" ht="12.8" hidden="false" customHeight="false" outlineLevel="0" collapsed="false">
      <c r="A42" s="0" t="s">
        <v>40</v>
      </c>
      <c r="B42" s="0" t="s">
        <v>7</v>
      </c>
      <c r="C42" s="0" t="n">
        <f aca="false">VLOOKUP(B42,$A$3:$C$7,3,0)</f>
        <v>10</v>
      </c>
    </row>
    <row r="43" customFormat="false" ht="12.8" hidden="false" customHeight="false" outlineLevel="0" collapsed="false">
      <c r="A43" s="0" t="s">
        <v>65</v>
      </c>
      <c r="B43" s="0" t="s">
        <v>10</v>
      </c>
      <c r="C43" s="0" t="n">
        <f aca="false">VLOOKUP(B43,$A$3:$C$7,3,0)</f>
        <v>20</v>
      </c>
      <c r="D43" s="0" t="s">
        <v>21</v>
      </c>
      <c r="I43" s="2"/>
    </row>
    <row r="44" customFormat="false" ht="12.8" hidden="false" customHeight="false" outlineLevel="0" collapsed="false">
      <c r="A44" s="0" t="s">
        <v>66</v>
      </c>
      <c r="B44" s="0" t="s">
        <v>13</v>
      </c>
      <c r="C44" s="0" t="n">
        <f aca="false">VLOOKUP(B44,$A$3:$C$7,3,0)</f>
        <v>90</v>
      </c>
      <c r="D44" s="0" t="n">
        <v>1</v>
      </c>
      <c r="I44" s="2"/>
    </row>
    <row r="45" customFormat="false" ht="12.8" hidden="false" customHeight="false" outlineLevel="0" collapsed="false">
      <c r="A45" s="0" t="s">
        <v>32</v>
      </c>
      <c r="B45" s="0" t="s">
        <v>7</v>
      </c>
      <c r="C45" s="0" t="n">
        <f aca="false">VLOOKUP(B45,$A$3:$C$7,3,0)</f>
        <v>10</v>
      </c>
      <c r="I45" s="2"/>
    </row>
    <row r="46" customFormat="false" ht="12.8" hidden="false" customHeight="false" outlineLevel="0" collapsed="false">
      <c r="A46" s="0" t="s">
        <v>16</v>
      </c>
      <c r="B46" s="0" t="s">
        <v>16</v>
      </c>
      <c r="C46" s="0" t="n">
        <f aca="false">VLOOKUP(B46,$A$3:$C$7,3,0)</f>
        <v>70</v>
      </c>
      <c r="D46" s="0" t="s">
        <v>21</v>
      </c>
      <c r="I46" s="2"/>
    </row>
    <row r="47" customFormat="false" ht="12.8" hidden="false" customHeight="false" outlineLevel="0" collapsed="false">
      <c r="A47" s="0" t="s">
        <v>67</v>
      </c>
      <c r="B47" s="0" t="s">
        <v>10</v>
      </c>
      <c r="C47" s="0" t="n">
        <f aca="false">VLOOKUP(B47,$A$3:$C$7,3,0)</f>
        <v>20</v>
      </c>
      <c r="D47" s="0" t="n">
        <v>1</v>
      </c>
      <c r="I47" s="2"/>
    </row>
    <row r="48" customFormat="false" ht="12.8" hidden="false" customHeight="false" outlineLevel="0" collapsed="false">
      <c r="B48" s="0" t="s">
        <v>39</v>
      </c>
      <c r="C48" s="0" t="n">
        <f aca="false">SUM(C42:C47)</f>
        <v>220</v>
      </c>
      <c r="D48" s="0" t="n">
        <f aca="false">SUM(D42:D47)</f>
        <v>2</v>
      </c>
    </row>
    <row r="50" customFormat="false" ht="12.8" hidden="false" customHeight="false" outlineLevel="0" collapsed="false">
      <c r="A50" s="1" t="s">
        <v>68</v>
      </c>
      <c r="B50" s="1"/>
      <c r="C50" s="1"/>
    </row>
    <row r="51" customFormat="false" ht="12.8" hidden="false" customHeight="false" outlineLevel="0" collapsed="false">
      <c r="A51" s="1" t="s">
        <v>1</v>
      </c>
      <c r="B51" s="1" t="s">
        <v>49</v>
      </c>
      <c r="C51" s="1" t="s">
        <v>64</v>
      </c>
    </row>
    <row r="52" customFormat="false" ht="12.8" hidden="false" customHeight="false" outlineLevel="0" collapsed="false">
      <c r="A52" s="0" t="s">
        <v>40</v>
      </c>
      <c r="B52" s="0" t="s">
        <v>7</v>
      </c>
      <c r="C52" s="0" t="n">
        <f aca="false">VLOOKUP(B52,$A$3:$C$7,3,0)</f>
        <v>10</v>
      </c>
    </row>
    <row r="53" customFormat="false" ht="12.8" hidden="false" customHeight="false" outlineLevel="0" collapsed="false">
      <c r="A53" s="0" t="s">
        <v>65</v>
      </c>
      <c r="B53" s="0" t="s">
        <v>10</v>
      </c>
      <c r="C53" s="0" t="n">
        <f aca="false">VLOOKUP(B53,$A$3:$C$7,3,0)</f>
        <v>20</v>
      </c>
      <c r="D53" s="0" t="s">
        <v>21</v>
      </c>
    </row>
    <row r="54" customFormat="false" ht="12.8" hidden="false" customHeight="false" outlineLevel="0" collapsed="false">
      <c r="A54" s="0" t="s">
        <v>66</v>
      </c>
      <c r="B54" s="0" t="s">
        <v>13</v>
      </c>
      <c r="C54" s="0" t="n">
        <f aca="false">VLOOKUP(B54,$A$3:$C$7,3,0)</f>
        <v>90</v>
      </c>
      <c r="D54" s="0" t="n">
        <v>1</v>
      </c>
    </row>
    <row r="55" customFormat="false" ht="12.8" hidden="false" customHeight="false" outlineLevel="0" collapsed="false">
      <c r="A55" s="0" t="s">
        <v>32</v>
      </c>
      <c r="B55" s="0" t="s">
        <v>7</v>
      </c>
      <c r="C55" s="0" t="n">
        <f aca="false">VLOOKUP(B55,$A$3:$C$7,3,0)</f>
        <v>10</v>
      </c>
    </row>
    <row r="56" customFormat="false" ht="12.8" hidden="false" customHeight="false" outlineLevel="0" collapsed="false">
      <c r="A56" s="0" t="s">
        <v>69</v>
      </c>
      <c r="B56" s="0" t="s">
        <v>10</v>
      </c>
      <c r="C56" s="0" t="n">
        <f aca="false">VLOOKUP(B56,$A$3:$C$7,3,0)</f>
        <v>20</v>
      </c>
      <c r="D56" s="0" t="n">
        <v>1</v>
      </c>
    </row>
    <row r="57" customFormat="false" ht="12.8" hidden="false" customHeight="false" outlineLevel="0" collapsed="false">
      <c r="B57" s="0" t="s">
        <v>39</v>
      </c>
      <c r="C57" s="0" t="n">
        <f aca="false">SUM(C52:C56)</f>
        <v>150</v>
      </c>
      <c r="D57" s="0" t="n">
        <f aca="false">SUM(D52:D56)</f>
        <v>2</v>
      </c>
    </row>
    <row r="59" customFormat="false" ht="12.8" hidden="false" customHeight="false" outlineLevel="0" collapsed="false">
      <c r="A59" s="1" t="s">
        <v>70</v>
      </c>
    </row>
    <row r="60" customFormat="false" ht="12.8" hidden="false" customHeight="false" outlineLevel="0" collapsed="false">
      <c r="A60" s="1" t="s">
        <v>1</v>
      </c>
      <c r="B60" s="1" t="s">
        <v>49</v>
      </c>
      <c r="C60" s="1" t="s">
        <v>64</v>
      </c>
    </row>
    <row r="61" customFormat="false" ht="12.8" hidden="false" customHeight="false" outlineLevel="0" collapsed="false">
      <c r="A61" s="0" t="s">
        <v>40</v>
      </c>
      <c r="B61" s="0" t="s">
        <v>7</v>
      </c>
      <c r="C61" s="0" t="n">
        <f aca="false">VLOOKUP(B61,$A$3:$C$7,3,0)</f>
        <v>10</v>
      </c>
    </row>
    <row r="62" customFormat="false" ht="12.8" hidden="false" customHeight="false" outlineLevel="0" collapsed="false">
      <c r="A62" s="0" t="s">
        <v>65</v>
      </c>
      <c r="B62" s="0" t="s">
        <v>10</v>
      </c>
      <c r="C62" s="0" t="n">
        <f aca="false">VLOOKUP(B62,$A$3:$C$7,3,0)</f>
        <v>20</v>
      </c>
      <c r="D62" s="0" t="s">
        <v>21</v>
      </c>
    </row>
    <row r="63" customFormat="false" ht="12.8" hidden="false" customHeight="false" outlineLevel="0" collapsed="false">
      <c r="A63" s="0" t="s">
        <v>66</v>
      </c>
      <c r="B63" s="0" t="s">
        <v>13</v>
      </c>
      <c r="C63" s="0" t="n">
        <f aca="false">VLOOKUP(B63,$A$3:$C$7,3,0)</f>
        <v>90</v>
      </c>
      <c r="D63" s="0" t="n">
        <v>1</v>
      </c>
    </row>
    <row r="64" customFormat="false" ht="12.8" hidden="false" customHeight="false" outlineLevel="0" collapsed="false">
      <c r="A64" s="0" t="s">
        <v>71</v>
      </c>
      <c r="B64" s="0" t="s">
        <v>10</v>
      </c>
      <c r="C64" s="0" t="n">
        <f aca="false">VLOOKUP(B64,$A$3:$C$7,3,0)</f>
        <v>20</v>
      </c>
      <c r="D64" s="0" t="s">
        <v>21</v>
      </c>
    </row>
    <row r="65" customFormat="false" ht="12.8" hidden="false" customHeight="false" outlineLevel="0" collapsed="false">
      <c r="A65" s="0" t="s">
        <v>66</v>
      </c>
      <c r="B65" s="0" t="s">
        <v>13</v>
      </c>
      <c r="C65" s="0" t="n">
        <f aca="false">VLOOKUP(B65,$A$3:$C$7,3,0)</f>
        <v>90</v>
      </c>
      <c r="D65" s="0" t="n">
        <v>1</v>
      </c>
    </row>
    <row r="66" customFormat="false" ht="12.8" hidden="false" customHeight="false" outlineLevel="0" collapsed="false">
      <c r="A66" s="0" t="s">
        <v>32</v>
      </c>
      <c r="B66" s="0" t="s">
        <v>7</v>
      </c>
      <c r="C66" s="0" t="n">
        <f aca="false">VLOOKUP(B66,$A$3:$C$7,3,0)</f>
        <v>10</v>
      </c>
    </row>
    <row r="67" customFormat="false" ht="12.8" hidden="false" customHeight="false" outlineLevel="0" collapsed="false">
      <c r="A67" s="0" t="s">
        <v>69</v>
      </c>
      <c r="B67" s="0" t="s">
        <v>10</v>
      </c>
      <c r="C67" s="0" t="n">
        <f aca="false">VLOOKUP(B67,$A$3:$C$7,3,0)</f>
        <v>20</v>
      </c>
      <c r="D67" s="0" t="n">
        <v>1</v>
      </c>
    </row>
    <row r="68" customFormat="false" ht="12.8" hidden="false" customHeight="false" outlineLevel="0" collapsed="false">
      <c r="B68" s="0" t="s">
        <v>39</v>
      </c>
      <c r="C68" s="0" t="n">
        <f aca="false">SUM(C61:C67)</f>
        <v>260</v>
      </c>
      <c r="D68" s="0" t="n">
        <f aca="false">SUM(D61:D67)</f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</TotalTime>
  <Application>LibreOffice/5.1.6.2.0$Linux_X86_64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2018-09-25T07:21:43Z</dcterms:created>
  <dc:creator>Dan Bennett</dc:creator>
  <dc:description/>
  <dc:language>en-US</dc:language>
  <cp:lastModifiedBy>Dan Bennett</cp:lastModifiedBy>
  <dcterms:modified xsi:type="dcterms:W3CDTF">2018-09-25T10:56:06Z</dcterms:modified>
  <cp:revision>2</cp:revision>
  <dc:subject/>
  <dc:title/>
</cp:coreProperties>
</file>